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rmlca.sharepoint.com/sites/IRML/Shared Documents/01 FOR AMBER B/new calcs/"/>
    </mc:Choice>
  </mc:AlternateContent>
  <xr:revisionPtr revIDLastSave="2" documentId="13_ncr:1_{40C36A70-D761-4355-8989-B19D1F53A021}" xr6:coauthVersionLast="45" xr6:coauthVersionMax="45" xr10:uidLastSave="{17B18320-E7A3-4B9B-AD14-D56395AFF1BB}"/>
  <bookViews>
    <workbookView xWindow="-28920" yWindow="-120" windowWidth="29040" windowHeight="15840" xr2:uid="{00000000-000D-0000-FFFF-FFFF00000000}"/>
  </bookViews>
  <sheets>
    <sheet name="cylindrical shell" sheetId="1" r:id="rId1"/>
    <sheet name="spherical shell" sheetId="2" r:id="rId2"/>
    <sheet name="ellipsoidal" sheetId="3" r:id="rId3"/>
    <sheet name="hemispherical" sheetId="5" r:id="rId4"/>
    <sheet name="torispherical" sheetId="4" r:id="rId5"/>
    <sheet name="flat welded" sheetId="6" r:id="rId6"/>
    <sheet name="flat bolted" sheetId="7" r:id="rId7"/>
    <sheet name="nozzles" sheetId="8" r:id="rId8"/>
    <sheet name="Sheet1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2" i="1" l="1"/>
  <c r="A29" i="3"/>
  <c r="A51" i="1"/>
  <c r="A28" i="3"/>
  <c r="A27" i="3" l="1"/>
  <c r="A50" i="1" l="1"/>
  <c r="A11" i="8" l="1"/>
  <c r="A49" i="1" l="1"/>
  <c r="A48" i="1" l="1"/>
  <c r="A26" i="3"/>
  <c r="A47" i="1" l="1"/>
  <c r="A46" i="1" l="1"/>
  <c r="A5" i="5" l="1"/>
  <c r="A45" i="1"/>
  <c r="A44" i="1" l="1"/>
  <c r="A43" i="1"/>
  <c r="A42" i="1"/>
  <c r="A41" i="1"/>
  <c r="A40" i="1"/>
  <c r="A39" i="1"/>
  <c r="A38" i="1"/>
  <c r="A37" i="1"/>
  <c r="A36" i="1"/>
  <c r="A35" i="1"/>
  <c r="A34" i="1"/>
  <c r="A32" i="1"/>
  <c r="A33" i="1"/>
  <c r="A31" i="1"/>
  <c r="A30" i="1"/>
  <c r="A29" i="1"/>
  <c r="A28" i="1"/>
  <c r="A27" i="1"/>
  <c r="A26" i="1"/>
  <c r="E11" i="9"/>
  <c r="F11" i="9"/>
  <c r="C13" i="9"/>
  <c r="D13" i="9" s="1"/>
  <c r="A11" i="9"/>
  <c r="B11" i="9" s="1"/>
  <c r="A25" i="1"/>
  <c r="A24" i="1"/>
  <c r="A23" i="1"/>
  <c r="A22" i="1"/>
  <c r="A21" i="1"/>
  <c r="A20" i="1"/>
  <c r="A19" i="1"/>
  <c r="A18" i="1"/>
  <c r="A17" i="1"/>
  <c r="A16" i="1"/>
  <c r="A15" i="1"/>
  <c r="A14" i="1"/>
  <c r="A12" i="1"/>
  <c r="A13" i="1"/>
  <c r="A11" i="1"/>
  <c r="A5" i="7"/>
  <c r="A6" i="7"/>
  <c r="A4" i="1"/>
  <c r="A5" i="1"/>
  <c r="A6" i="1"/>
  <c r="A7" i="1"/>
  <c r="A8" i="1"/>
  <c r="A9" i="1"/>
  <c r="A10" i="1"/>
  <c r="A4" i="3"/>
  <c r="A5" i="3"/>
  <c r="A6" i="3"/>
  <c r="A7" i="3"/>
  <c r="A8" i="3"/>
  <c r="A9" i="3"/>
  <c r="A10" i="3"/>
  <c r="A11" i="3"/>
  <c r="A12" i="3"/>
  <c r="G12" i="3" s="1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4" i="7"/>
  <c r="A4" i="6"/>
  <c r="A4" i="5"/>
  <c r="A4" i="8"/>
  <c r="A5" i="8"/>
  <c r="A6" i="8"/>
  <c r="A7" i="8"/>
  <c r="A8" i="8"/>
  <c r="A9" i="8"/>
  <c r="A10" i="8"/>
  <c r="A4" i="2"/>
  <c r="A4" i="4"/>
  <c r="A5" i="4"/>
</calcChain>
</file>

<file path=xl/sharedStrings.xml><?xml version="1.0" encoding="utf-8"?>
<sst xmlns="http://schemas.openxmlformats.org/spreadsheetml/2006/main" count="57" uniqueCount="21">
  <si>
    <t>t=(P(D/2))/((SE)+(0.4P))</t>
  </si>
  <si>
    <t>T-min</t>
  </si>
  <si>
    <t>mawp</t>
  </si>
  <si>
    <t>OD</t>
  </si>
  <si>
    <t>stress</t>
  </si>
  <si>
    <t>JE</t>
  </si>
  <si>
    <t>t=(P(D/2))/(2*(SE))+(0.8*P)</t>
  </si>
  <si>
    <t>example</t>
  </si>
  <si>
    <t>out. Dia.</t>
  </si>
  <si>
    <t>efficiency</t>
  </si>
  <si>
    <t>t=PDK/2SE+2P(K-0.1)</t>
  </si>
  <si>
    <t>OD.</t>
  </si>
  <si>
    <t>K</t>
  </si>
  <si>
    <t>t=(P*L*M)/((2*S*E)+(P*(M-0.2)))</t>
  </si>
  <si>
    <t>K-factor</t>
  </si>
  <si>
    <t>nominal</t>
  </si>
  <si>
    <t>t=(P(D/2))/((2*SE)+(0.8*P))</t>
  </si>
  <si>
    <t>t=D(((CP)/(SE))SQ.5)</t>
  </si>
  <si>
    <t>t=D*(((C*P)/((S*E)+(1.9*W/S*E*DPWR3)))PWR.5)</t>
  </si>
  <si>
    <t>N=factor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</si>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</sst>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indexed="9"/>
      <name val="Arial"/>
    </font>
    <font>
      <sz val="16"/>
      <color indexed="9"/>
      <name val="Arial"/>
      <family val="2"/>
    </font>
    <font>
      <sz val="16"/>
      <color indexed="9"/>
      <name val="Arial"/>
      <family val="2"/>
    </font>
    <font>
      <sz val="14"/>
      <color indexed="9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CCFF"/>
      <rgbColor rgb="00FF99FF"/>
      <rgbColor rgb="00FF66FF"/>
      <rgbColor rgb="00FF33FF"/>
      <rgbColor rgb="00FF00FF"/>
      <rgbColor rgb="00FFFFCC"/>
      <rgbColor rgb="00FFCCCC"/>
      <rgbColor rgb="00FF99CC"/>
      <rgbColor rgb="00FF66CC"/>
      <rgbColor rgb="00FF33CC"/>
      <rgbColor rgb="00FF00CC"/>
      <rgbColor rgb="00FFFF99"/>
      <rgbColor rgb="00FFCC99"/>
      <rgbColor rgb="00FF9999"/>
      <rgbColor rgb="00FF6699"/>
      <rgbColor rgb="00FF3399"/>
      <rgbColor rgb="00FF0099"/>
      <rgbColor rgb="00CCFFFF"/>
      <rgbColor rgb="00CCCCFF"/>
      <rgbColor rgb="00CC99FF"/>
      <rgbColor rgb="00CC66FF"/>
      <rgbColor rgb="00CC33FF"/>
      <rgbColor rgb="00CC00FF"/>
      <rgbColor rgb="00CCFFCC"/>
      <rgbColor rgb="00CCCCCC"/>
      <rgbColor rgb="00CC99CC"/>
      <rgbColor rgb="00CC66CC"/>
      <rgbColor rgb="00CC33CC"/>
      <rgbColor rgb="00CC00CC"/>
      <rgbColor rgb="00CCFF99"/>
      <rgbColor rgb="00CCCC99"/>
      <rgbColor rgb="00CC9999"/>
      <rgbColor rgb="00CC6699"/>
      <rgbColor rgb="00CC3399"/>
      <rgbColor rgb="00CC0099"/>
      <rgbColor rgb="0099FFFF"/>
      <rgbColor rgb="0099CCFF"/>
      <rgbColor rgb="009999FF"/>
      <rgbColor rgb="009966FF"/>
      <rgbColor rgb="009933FF"/>
      <rgbColor rgb="009900FF"/>
      <rgbColor rgb="0099FFCC"/>
      <rgbColor rgb="0099CCCC"/>
      <rgbColor rgb="009999CC"/>
      <rgbColor rgb="009966CC"/>
      <rgbColor rgb="009933CC"/>
      <rgbColor rgb="009900CC"/>
      <rgbColor rgb="0099FF99"/>
      <rgbColor rgb="0099CC99"/>
      <rgbColor rgb="00999999"/>
      <rgbColor rgb="00996699"/>
      <rgbColor rgb="00993399"/>
      <rgbColor rgb="00990099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7"/>
  <sheetViews>
    <sheetView tabSelected="1" showOutlineSymbols="0" zoomScaleNormal="100" zoomScaleSheetLayoutView="100" workbookViewId="0">
      <pane xSplit="1" ySplit="3" topLeftCell="E45" activePane="bottomRight" state="frozen"/>
      <selection pane="topRight" activeCell="B1" sqref="B1"/>
      <selection pane="bottomLeft" activeCell="A4" sqref="A4"/>
      <selection pane="bottomRight" activeCell="J57" sqref="J57"/>
    </sheetView>
  </sheetViews>
  <sheetFormatPr defaultRowHeight="12.75" customHeight="1" x14ac:dyDescent="0.2"/>
  <cols>
    <col min="1" max="1" width="14.85546875" customWidth="1"/>
    <col min="4" max="4" width="15.7109375" customWidth="1"/>
  </cols>
  <sheetData>
    <row r="1" spans="1:5" ht="20.85" customHeight="1" x14ac:dyDescent="0.3">
      <c r="A1" s="2" t="s">
        <v>0</v>
      </c>
    </row>
    <row r="3" spans="1:5" ht="20.85" customHeigh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ht="20.85" customHeight="1" x14ac:dyDescent="0.3">
      <c r="A4" s="1">
        <f t="shared" ref="A4:A52" si="0">(B4*(C4/2))/((D4*E4)+(0.4*B4))</f>
        <v>0.11551625784369653</v>
      </c>
      <c r="B4" s="1">
        <v>75</v>
      </c>
      <c r="C4" s="1">
        <v>54</v>
      </c>
      <c r="D4" s="1">
        <v>17500</v>
      </c>
      <c r="E4" s="1">
        <v>1</v>
      </c>
    </row>
    <row r="5" spans="1:5" ht="20.85" customHeight="1" x14ac:dyDescent="0.3">
      <c r="A5" s="1">
        <f t="shared" si="0"/>
        <v>8.5470085470085472E-2</v>
      </c>
      <c r="B5" s="1">
        <v>125</v>
      </c>
      <c r="C5" s="1">
        <v>24</v>
      </c>
      <c r="D5" s="1">
        <v>17500</v>
      </c>
      <c r="E5" s="1">
        <v>1</v>
      </c>
    </row>
    <row r="6" spans="1:5" ht="20.85" customHeight="1" x14ac:dyDescent="0.3">
      <c r="A6" s="1">
        <f t="shared" si="0"/>
        <v>0.15374103177314657</v>
      </c>
      <c r="B6" s="1">
        <v>250</v>
      </c>
      <c r="C6" s="1">
        <v>18</v>
      </c>
      <c r="D6" s="1">
        <v>17100</v>
      </c>
      <c r="E6" s="1">
        <v>0.85</v>
      </c>
    </row>
    <row r="7" spans="1:5" ht="20.85" customHeight="1" x14ac:dyDescent="0.3">
      <c r="A7" s="1">
        <f t="shared" si="0"/>
        <v>1.5381155835394649</v>
      </c>
      <c r="B7" s="1">
        <v>720</v>
      </c>
      <c r="C7" s="1">
        <v>76</v>
      </c>
      <c r="D7" s="1">
        <v>17500</v>
      </c>
      <c r="E7" s="1">
        <v>1</v>
      </c>
    </row>
    <row r="8" spans="1:5" ht="20.85" customHeight="1" x14ac:dyDescent="0.3">
      <c r="A8" s="1">
        <f t="shared" si="0"/>
        <v>0.53277666999002993</v>
      </c>
      <c r="B8">
        <v>150</v>
      </c>
      <c r="C8">
        <v>142.5</v>
      </c>
      <c r="D8">
        <v>20000</v>
      </c>
      <c r="E8">
        <v>1</v>
      </c>
    </row>
    <row r="9" spans="1:5" ht="20.85" customHeight="1" x14ac:dyDescent="0.3">
      <c r="A9" s="1">
        <f t="shared" si="0"/>
        <v>0.76732673267326734</v>
      </c>
      <c r="B9">
        <v>500</v>
      </c>
      <c r="C9">
        <v>62</v>
      </c>
      <c r="D9">
        <v>20000</v>
      </c>
      <c r="E9">
        <v>1</v>
      </c>
    </row>
    <row r="10" spans="1:5" ht="20.85" customHeight="1" x14ac:dyDescent="0.3">
      <c r="A10" s="1">
        <f t="shared" si="0"/>
        <v>1.4696734059097978</v>
      </c>
      <c r="B10">
        <v>1440</v>
      </c>
      <c r="C10">
        <v>42</v>
      </c>
      <c r="D10">
        <v>20000</v>
      </c>
      <c r="E10">
        <v>1</v>
      </c>
    </row>
    <row r="11" spans="1:5" ht="21.75" customHeight="1" x14ac:dyDescent="0.3">
      <c r="A11" s="1">
        <f t="shared" si="0"/>
        <v>0.15934844192634562</v>
      </c>
      <c r="B11">
        <v>300</v>
      </c>
      <c r="C11">
        <v>15</v>
      </c>
      <c r="D11">
        <v>20000</v>
      </c>
      <c r="E11">
        <v>0.7</v>
      </c>
    </row>
    <row r="12" spans="1:5" ht="18" customHeight="1" x14ac:dyDescent="0.3">
      <c r="A12" s="1">
        <f t="shared" si="0"/>
        <v>0.27811881863447241</v>
      </c>
      <c r="B12">
        <v>233</v>
      </c>
      <c r="C12">
        <v>42</v>
      </c>
      <c r="D12">
        <v>17500</v>
      </c>
      <c r="E12">
        <v>1</v>
      </c>
    </row>
    <row r="13" spans="1:5" ht="16.5" customHeight="1" x14ac:dyDescent="0.3">
      <c r="A13" s="1">
        <f t="shared" si="0"/>
        <v>0.35758133824432164</v>
      </c>
      <c r="B13">
        <v>233</v>
      </c>
      <c r="C13">
        <v>54</v>
      </c>
      <c r="D13">
        <v>17500</v>
      </c>
      <c r="E13">
        <v>1</v>
      </c>
    </row>
    <row r="14" spans="1:5" ht="15.75" customHeight="1" x14ac:dyDescent="0.3">
      <c r="A14" s="1">
        <f t="shared" si="0"/>
        <v>0.77776988636363631</v>
      </c>
      <c r="B14">
        <v>250</v>
      </c>
      <c r="C14">
        <v>109.51</v>
      </c>
      <c r="D14">
        <v>17500</v>
      </c>
      <c r="E14">
        <v>1</v>
      </c>
    </row>
    <row r="15" spans="1:5" ht="18.75" customHeight="1" x14ac:dyDescent="0.3">
      <c r="A15" s="1">
        <f t="shared" si="0"/>
        <v>0.24603771914290773</v>
      </c>
      <c r="B15">
        <v>1235</v>
      </c>
      <c r="C15">
        <v>4.5</v>
      </c>
      <c r="D15">
        <v>10800</v>
      </c>
      <c r="E15">
        <v>1</v>
      </c>
    </row>
    <row r="16" spans="1:5" ht="18" customHeight="1" x14ac:dyDescent="0.3">
      <c r="A16" s="1">
        <f t="shared" si="0"/>
        <v>5.200470931534356E-2</v>
      </c>
      <c r="B16">
        <v>15</v>
      </c>
      <c r="C16">
        <v>48</v>
      </c>
      <c r="D16">
        <v>8137</v>
      </c>
      <c r="E16">
        <v>0.85</v>
      </c>
    </row>
    <row r="17" spans="1:5" ht="24.6" customHeight="1" x14ac:dyDescent="0.3">
      <c r="A17" s="1">
        <f t="shared" si="0"/>
        <v>0.36299765807962531</v>
      </c>
      <c r="B17">
        <v>200</v>
      </c>
      <c r="C17">
        <v>62</v>
      </c>
      <c r="D17">
        <v>20000</v>
      </c>
      <c r="E17">
        <v>0.85</v>
      </c>
    </row>
    <row r="18" spans="1:5" ht="24.6" customHeight="1" x14ac:dyDescent="0.3">
      <c r="A18" s="1">
        <f t="shared" si="0"/>
        <v>0.8753296220334017</v>
      </c>
      <c r="B18">
        <v>1195</v>
      </c>
      <c r="C18">
        <v>30</v>
      </c>
      <c r="D18">
        <v>20000</v>
      </c>
      <c r="E18">
        <v>1</v>
      </c>
    </row>
    <row r="19" spans="1:5" ht="24.6" customHeight="1" x14ac:dyDescent="0.3">
      <c r="A19" s="1">
        <f t="shared" si="0"/>
        <v>0.36411081105683163</v>
      </c>
      <c r="B19">
        <v>250</v>
      </c>
      <c r="C19">
        <v>96</v>
      </c>
      <c r="D19">
        <v>32857</v>
      </c>
      <c r="E19">
        <v>1</v>
      </c>
    </row>
    <row r="20" spans="1:5" ht="24.6" customHeight="1" x14ac:dyDescent="0.3">
      <c r="A20" s="1">
        <f t="shared" si="0"/>
        <v>0.43795620437956206</v>
      </c>
      <c r="B20">
        <v>200</v>
      </c>
      <c r="C20">
        <v>54</v>
      </c>
      <c r="D20">
        <v>17500</v>
      </c>
      <c r="E20">
        <v>0.7</v>
      </c>
    </row>
    <row r="21" spans="1:5" ht="24.6" customHeight="1" x14ac:dyDescent="0.3">
      <c r="A21" s="1">
        <f t="shared" si="0"/>
        <v>5.6398978433598181E-2</v>
      </c>
      <c r="B21">
        <v>300</v>
      </c>
      <c r="C21">
        <v>6.625</v>
      </c>
      <c r="D21">
        <v>17500</v>
      </c>
      <c r="E21">
        <v>1</v>
      </c>
    </row>
    <row r="22" spans="1:5" ht="24.6" customHeight="1" x14ac:dyDescent="0.3">
      <c r="A22" s="1">
        <f t="shared" si="0"/>
        <v>0.17003082430148156</v>
      </c>
      <c r="B22">
        <v>285</v>
      </c>
      <c r="C22">
        <v>24</v>
      </c>
      <c r="D22">
        <v>20000</v>
      </c>
      <c r="E22">
        <v>1</v>
      </c>
    </row>
    <row r="23" spans="1:5" ht="24.6" customHeight="1" x14ac:dyDescent="0.3">
      <c r="A23" s="1">
        <f t="shared" si="0"/>
        <v>0.58489033306255078</v>
      </c>
      <c r="B23">
        <v>150</v>
      </c>
      <c r="C23">
        <v>96</v>
      </c>
      <c r="D23">
        <v>17500</v>
      </c>
      <c r="E23">
        <v>0.7</v>
      </c>
    </row>
    <row r="24" spans="1:5" ht="24.6" customHeight="1" x14ac:dyDescent="0.3">
      <c r="A24" s="1">
        <f t="shared" si="0"/>
        <v>0.41396103896103897</v>
      </c>
      <c r="B24">
        <v>1000</v>
      </c>
      <c r="C24">
        <v>12.75</v>
      </c>
      <c r="D24">
        <v>15000</v>
      </c>
      <c r="E24">
        <v>1</v>
      </c>
    </row>
    <row r="25" spans="1:5" ht="24.6" customHeight="1" x14ac:dyDescent="0.3">
      <c r="A25" s="1">
        <f t="shared" si="0"/>
        <v>0.22022022022022023</v>
      </c>
      <c r="B25">
        <v>275</v>
      </c>
      <c r="C25">
        <v>24</v>
      </c>
      <c r="D25">
        <v>17500</v>
      </c>
      <c r="E25">
        <v>0.85</v>
      </c>
    </row>
    <row r="26" spans="1:5" ht="24.6" customHeight="1" x14ac:dyDescent="0.3">
      <c r="A26" s="1">
        <f t="shared" si="0"/>
        <v>0.24635994340225478</v>
      </c>
      <c r="B26">
        <v>68</v>
      </c>
      <c r="C26">
        <v>127</v>
      </c>
      <c r="D26">
        <v>17500</v>
      </c>
      <c r="E26">
        <v>1</v>
      </c>
    </row>
    <row r="27" spans="1:5" ht="24.6" customHeight="1" x14ac:dyDescent="0.3">
      <c r="A27" s="1">
        <f t="shared" si="0"/>
        <v>0.19559902200488999</v>
      </c>
      <c r="B27">
        <v>50</v>
      </c>
      <c r="C27">
        <v>96</v>
      </c>
      <c r="D27">
        <v>17500</v>
      </c>
      <c r="E27">
        <v>0.7</v>
      </c>
    </row>
    <row r="28" spans="1:5" ht="24.6" customHeight="1" x14ac:dyDescent="0.3">
      <c r="A28" s="1">
        <f t="shared" si="0"/>
        <v>0.12091086182575402</v>
      </c>
      <c r="B28">
        <v>30</v>
      </c>
      <c r="C28">
        <v>120</v>
      </c>
      <c r="D28">
        <v>17500</v>
      </c>
      <c r="E28">
        <v>0.85</v>
      </c>
    </row>
    <row r="29" spans="1:5" ht="24.6" customHeight="1" x14ac:dyDescent="0.3">
      <c r="A29" s="1">
        <f t="shared" si="0"/>
        <v>0.50374404356705238</v>
      </c>
      <c r="B29">
        <v>320</v>
      </c>
      <c r="C29">
        <v>55.5</v>
      </c>
      <c r="D29">
        <v>17500</v>
      </c>
      <c r="E29">
        <v>1</v>
      </c>
    </row>
    <row r="30" spans="1:5" ht="24.6" customHeight="1" x14ac:dyDescent="0.3">
      <c r="A30" s="1">
        <f t="shared" si="0"/>
        <v>0.48572071059140992</v>
      </c>
      <c r="B30">
        <v>720</v>
      </c>
      <c r="C30">
        <v>24</v>
      </c>
      <c r="D30">
        <v>17500</v>
      </c>
      <c r="E30">
        <v>1</v>
      </c>
    </row>
    <row r="31" spans="1:5" ht="24.6" customHeight="1" x14ac:dyDescent="0.3">
      <c r="A31" s="1">
        <f t="shared" si="0"/>
        <v>0.10262257696693272</v>
      </c>
      <c r="B31">
        <v>100</v>
      </c>
      <c r="C31">
        <v>36</v>
      </c>
      <c r="D31">
        <v>17500</v>
      </c>
      <c r="E31">
        <v>1</v>
      </c>
    </row>
    <row r="32" spans="1:5" ht="24.6" customHeight="1" x14ac:dyDescent="0.3">
      <c r="A32" s="1">
        <f t="shared" si="0"/>
        <v>0.41674232794625021</v>
      </c>
      <c r="B32">
        <v>306</v>
      </c>
      <c r="C32">
        <v>48</v>
      </c>
      <c r="D32">
        <v>17500</v>
      </c>
      <c r="E32">
        <v>1</v>
      </c>
    </row>
    <row r="33" spans="1:11" ht="24.6" customHeight="1" x14ac:dyDescent="0.3">
      <c r="A33" s="1">
        <f t="shared" si="0"/>
        <v>0.67116477272727271</v>
      </c>
      <c r="B33">
        <v>250</v>
      </c>
      <c r="C33">
        <v>94.5</v>
      </c>
      <c r="D33">
        <v>17500</v>
      </c>
      <c r="E33">
        <v>1</v>
      </c>
    </row>
    <row r="34" spans="1:11" ht="24.6" customHeight="1" x14ac:dyDescent="0.3">
      <c r="A34" s="1">
        <f t="shared" si="0"/>
        <v>0.82011815920398012</v>
      </c>
      <c r="B34">
        <v>250</v>
      </c>
      <c r="C34">
        <v>131.875</v>
      </c>
      <c r="D34">
        <v>20000</v>
      </c>
      <c r="E34">
        <v>1</v>
      </c>
    </row>
    <row r="35" spans="1:11" ht="24.6" customHeight="1" x14ac:dyDescent="0.3">
      <c r="A35" s="1">
        <f t="shared" si="0"/>
        <v>0.91619318181818177</v>
      </c>
      <c r="B35">
        <v>250</v>
      </c>
      <c r="C35">
        <v>129</v>
      </c>
      <c r="D35">
        <v>17500</v>
      </c>
      <c r="E35">
        <v>1</v>
      </c>
    </row>
    <row r="36" spans="1:11" ht="24.6" customHeight="1" x14ac:dyDescent="0.3">
      <c r="A36" s="2">
        <f t="shared" si="0"/>
        <v>0.40752741774675971</v>
      </c>
      <c r="B36">
        <v>150</v>
      </c>
      <c r="C36">
        <v>109</v>
      </c>
      <c r="D36">
        <v>20000</v>
      </c>
      <c r="E36">
        <v>1</v>
      </c>
    </row>
    <row r="37" spans="1:11" ht="24.6" customHeight="1" x14ac:dyDescent="0.3">
      <c r="A37" s="2">
        <f t="shared" si="0"/>
        <v>0.82089552238805974</v>
      </c>
      <c r="B37">
        <v>250</v>
      </c>
      <c r="C37">
        <v>132</v>
      </c>
      <c r="D37">
        <v>20000</v>
      </c>
      <c r="E37">
        <v>1</v>
      </c>
    </row>
    <row r="38" spans="1:11" ht="24.6" customHeight="1" x14ac:dyDescent="0.3">
      <c r="A38" s="2">
        <f t="shared" si="0"/>
        <v>0.79815895823978444</v>
      </c>
      <c r="B38">
        <v>553</v>
      </c>
      <c r="C38">
        <v>36</v>
      </c>
      <c r="D38">
        <v>17500</v>
      </c>
      <c r="E38">
        <v>0.7</v>
      </c>
      <c r="K38" s="4"/>
    </row>
    <row r="39" spans="1:11" ht="24.6" customHeight="1" x14ac:dyDescent="0.3">
      <c r="A39" s="2">
        <f t="shared" si="0"/>
        <v>1.2143017764785249</v>
      </c>
      <c r="B39">
        <v>720</v>
      </c>
      <c r="C39">
        <v>60</v>
      </c>
      <c r="D39">
        <v>17500</v>
      </c>
      <c r="E39">
        <v>1</v>
      </c>
    </row>
    <row r="40" spans="1:11" ht="24.6" customHeight="1" x14ac:dyDescent="0.3">
      <c r="A40" s="2">
        <f t="shared" si="0"/>
        <v>0.1534963047185901</v>
      </c>
      <c r="B40">
        <v>225</v>
      </c>
      <c r="C40">
        <v>24</v>
      </c>
      <c r="D40">
        <v>17500</v>
      </c>
      <c r="E40">
        <v>1</v>
      </c>
    </row>
    <row r="41" spans="1:11" ht="24.6" customHeight="1" x14ac:dyDescent="0.3">
      <c r="A41" s="2">
        <f t="shared" si="0"/>
        <v>1.350967007963595E-2</v>
      </c>
      <c r="B41">
        <v>200</v>
      </c>
      <c r="C41">
        <v>2.375</v>
      </c>
      <c r="D41">
        <v>17500</v>
      </c>
      <c r="E41">
        <v>1</v>
      </c>
    </row>
    <row r="42" spans="1:11" ht="24.6" customHeight="1" x14ac:dyDescent="0.3">
      <c r="A42" s="2">
        <f t="shared" si="0"/>
        <v>0.22403982930298719</v>
      </c>
      <c r="B42">
        <v>150</v>
      </c>
      <c r="C42">
        <v>42</v>
      </c>
      <c r="D42">
        <v>20000</v>
      </c>
      <c r="E42">
        <v>0.7</v>
      </c>
    </row>
    <row r="43" spans="1:11" ht="24.6" customHeight="1" x14ac:dyDescent="0.3">
      <c r="A43" s="2">
        <f t="shared" si="0"/>
        <v>0.21744186046511627</v>
      </c>
      <c r="B43">
        <v>250</v>
      </c>
      <c r="C43">
        <v>37.4</v>
      </c>
      <c r="D43">
        <v>21400</v>
      </c>
      <c r="E43">
        <v>1</v>
      </c>
    </row>
    <row r="44" spans="1:11" ht="24.6" customHeight="1" x14ac:dyDescent="0.3">
      <c r="A44" s="2">
        <f t="shared" si="0"/>
        <v>0.17113609438246619</v>
      </c>
      <c r="B44">
        <v>645</v>
      </c>
      <c r="C44">
        <v>10.75</v>
      </c>
      <c r="D44">
        <v>20000</v>
      </c>
      <c r="E44">
        <v>1</v>
      </c>
    </row>
    <row r="45" spans="1:11" ht="24.6" customHeight="1" x14ac:dyDescent="0.3">
      <c r="A45" s="2">
        <f t="shared" si="0"/>
        <v>0.71456235476374907</v>
      </c>
      <c r="B45">
        <v>1435</v>
      </c>
      <c r="C45">
        <v>18</v>
      </c>
      <c r="D45">
        <v>17500</v>
      </c>
      <c r="E45">
        <v>1</v>
      </c>
    </row>
    <row r="46" spans="1:11" ht="24.6" customHeight="1" x14ac:dyDescent="0.25">
      <c r="A46" s="3">
        <f t="shared" si="0"/>
        <v>0.72193658954584405</v>
      </c>
      <c r="B46">
        <v>1348</v>
      </c>
      <c r="C46">
        <v>22</v>
      </c>
      <c r="D46">
        <v>20000</v>
      </c>
      <c r="E46">
        <v>1</v>
      </c>
    </row>
    <row r="47" spans="1:11" ht="24.6" customHeight="1" x14ac:dyDescent="0.3">
      <c r="A47" s="1">
        <f t="shared" si="0"/>
        <v>0.27811881863447241</v>
      </c>
      <c r="B47">
        <v>233</v>
      </c>
      <c r="C47">
        <v>42</v>
      </c>
      <c r="D47">
        <v>17500</v>
      </c>
      <c r="E47">
        <v>1</v>
      </c>
    </row>
    <row r="48" spans="1:11" ht="24.6" customHeight="1" x14ac:dyDescent="0.3">
      <c r="A48" s="1">
        <f t="shared" si="0"/>
        <v>0.11158638646085177</v>
      </c>
      <c r="B48">
        <v>200</v>
      </c>
      <c r="C48">
        <v>24</v>
      </c>
      <c r="D48">
        <v>21428</v>
      </c>
      <c r="E48">
        <v>1</v>
      </c>
    </row>
    <row r="49" spans="1:5" ht="24.6" customHeight="1" x14ac:dyDescent="0.3">
      <c r="A49" s="1">
        <f t="shared" si="0"/>
        <v>5.1673228346456691E-2</v>
      </c>
      <c r="B49">
        <v>350</v>
      </c>
      <c r="C49">
        <v>4.5</v>
      </c>
      <c r="D49">
        <v>15100</v>
      </c>
      <c r="E49">
        <v>1</v>
      </c>
    </row>
    <row r="50" spans="1:5" ht="24.6" customHeight="1" x14ac:dyDescent="0.3">
      <c r="A50" s="1">
        <f t="shared" si="0"/>
        <v>1.2121212121212122</v>
      </c>
      <c r="B50">
        <v>800</v>
      </c>
      <c r="C50">
        <v>54</v>
      </c>
      <c r="D50">
        <v>17500</v>
      </c>
      <c r="E50">
        <v>1</v>
      </c>
    </row>
    <row r="51" spans="1:5" ht="24.6" customHeight="1" x14ac:dyDescent="0.3">
      <c r="A51" s="1">
        <f t="shared" si="0"/>
        <v>0.43752463539613717</v>
      </c>
      <c r="B51">
        <v>740</v>
      </c>
      <c r="C51">
        <v>24</v>
      </c>
      <c r="D51">
        <v>20000</v>
      </c>
      <c r="E51">
        <v>1</v>
      </c>
    </row>
    <row r="52" spans="1:5" ht="24.6" customHeight="1" x14ac:dyDescent="0.3">
      <c r="A52" s="1">
        <f t="shared" si="0"/>
        <v>1.2031927473393773</v>
      </c>
      <c r="B52">
        <v>740</v>
      </c>
      <c r="C52">
        <v>66</v>
      </c>
      <c r="D52">
        <v>20000</v>
      </c>
      <c r="E52">
        <v>1</v>
      </c>
    </row>
    <row r="53" spans="1:5" ht="24.6" customHeight="1" x14ac:dyDescent="0.2"/>
    <row r="54" spans="1:5" ht="24.6" customHeight="1" x14ac:dyDescent="0.2"/>
    <row r="55" spans="1:5" ht="24.6" customHeight="1" x14ac:dyDescent="0.2"/>
    <row r="56" spans="1:5" ht="24.6" customHeight="1" x14ac:dyDescent="0.2"/>
    <row r="57" spans="1:5" ht="24.6" customHeight="1" x14ac:dyDescent="0.2"/>
    <row r="58" spans="1:5" ht="24.6" customHeight="1" x14ac:dyDescent="0.2"/>
    <row r="59" spans="1:5" ht="24.6" customHeight="1" x14ac:dyDescent="0.2"/>
    <row r="60" spans="1:5" ht="24.6" customHeight="1" x14ac:dyDescent="0.2"/>
    <row r="61" spans="1:5" ht="24.6" customHeight="1" x14ac:dyDescent="0.2"/>
    <row r="62" spans="1:5" ht="24.6" customHeight="1" x14ac:dyDescent="0.2"/>
    <row r="63" spans="1:5" ht="24.6" customHeight="1" x14ac:dyDescent="0.2"/>
    <row r="64" spans="1:5" ht="24.6" customHeight="1" x14ac:dyDescent="0.2"/>
    <row r="65" ht="24.6" customHeight="1" x14ac:dyDescent="0.2"/>
    <row r="66" ht="24.6" customHeight="1" x14ac:dyDescent="0.2"/>
    <row r="67" ht="24.6" customHeight="1" x14ac:dyDescent="0.2"/>
    <row r="68" ht="24.6" customHeight="1" x14ac:dyDescent="0.2"/>
    <row r="69" ht="24.6" customHeight="1" x14ac:dyDescent="0.2"/>
    <row r="70" ht="24.6" customHeight="1" x14ac:dyDescent="0.2"/>
    <row r="71" ht="24.6" customHeight="1" x14ac:dyDescent="0.2"/>
    <row r="72" ht="24.6" customHeight="1" x14ac:dyDescent="0.2"/>
    <row r="73" ht="24.6" customHeight="1" x14ac:dyDescent="0.2"/>
    <row r="74" ht="24.6" customHeight="1" x14ac:dyDescent="0.2"/>
    <row r="75" ht="24.6" customHeight="1" x14ac:dyDescent="0.2"/>
    <row r="76" ht="24.6" customHeight="1" x14ac:dyDescent="0.2"/>
    <row r="77" ht="24.6" customHeight="1" x14ac:dyDescent="0.2"/>
    <row r="78" ht="24.6" customHeight="1" x14ac:dyDescent="0.2"/>
    <row r="79" ht="24.6" customHeight="1" x14ac:dyDescent="0.2"/>
    <row r="80" ht="24.6" customHeight="1" x14ac:dyDescent="0.2"/>
    <row r="81" ht="24.6" customHeight="1" x14ac:dyDescent="0.2"/>
    <row r="82" ht="24.6" customHeight="1" x14ac:dyDescent="0.2"/>
    <row r="83" ht="24.6" customHeight="1" x14ac:dyDescent="0.2"/>
    <row r="84" ht="24.6" customHeight="1" x14ac:dyDescent="0.2"/>
    <row r="85" ht="24.6" customHeight="1" x14ac:dyDescent="0.2"/>
    <row r="86" ht="24.6" customHeight="1" x14ac:dyDescent="0.2"/>
    <row r="87" ht="24.6" customHeight="1" x14ac:dyDescent="0.2"/>
    <row r="88" ht="24.6" customHeight="1" x14ac:dyDescent="0.2"/>
    <row r="89" ht="24.6" customHeight="1" x14ac:dyDescent="0.2"/>
    <row r="90" ht="24.6" customHeight="1" x14ac:dyDescent="0.2"/>
    <row r="91" ht="24.6" customHeight="1" x14ac:dyDescent="0.2"/>
    <row r="92" ht="24.6" customHeight="1" x14ac:dyDescent="0.2"/>
    <row r="93" ht="24.6" customHeight="1" x14ac:dyDescent="0.2"/>
    <row r="94" ht="24.6" customHeight="1" x14ac:dyDescent="0.2"/>
    <row r="95" ht="24.6" customHeight="1" x14ac:dyDescent="0.2"/>
    <row r="96" ht="24.6" customHeight="1" x14ac:dyDescent="0.2"/>
    <row r="97" ht="24.6" customHeight="1" x14ac:dyDescent="0.2"/>
    <row r="98" ht="24.6" customHeight="1" x14ac:dyDescent="0.2"/>
    <row r="99" ht="24.6" customHeight="1" x14ac:dyDescent="0.2"/>
    <row r="100" ht="24.6" customHeight="1" x14ac:dyDescent="0.2"/>
    <row r="101" ht="24.6" customHeight="1" x14ac:dyDescent="0.2"/>
    <row r="102" ht="24.6" customHeight="1" x14ac:dyDescent="0.2"/>
    <row r="103" ht="24.6" customHeight="1" x14ac:dyDescent="0.2"/>
    <row r="104" ht="24.6" customHeight="1" x14ac:dyDescent="0.2"/>
    <row r="105" ht="24.6" customHeight="1" x14ac:dyDescent="0.2"/>
    <row r="106" ht="24.6" customHeight="1" x14ac:dyDescent="0.2"/>
    <row r="107" ht="24.6" customHeight="1" x14ac:dyDescent="0.2"/>
    <row r="108" ht="24.6" customHeight="1" x14ac:dyDescent="0.2"/>
    <row r="109" ht="24.6" customHeight="1" x14ac:dyDescent="0.2"/>
    <row r="110" ht="24.6" customHeight="1" x14ac:dyDescent="0.2"/>
    <row r="111" ht="24.6" customHeight="1" x14ac:dyDescent="0.2"/>
    <row r="112" ht="24.6" customHeight="1" x14ac:dyDescent="0.2"/>
    <row r="113" ht="24.6" customHeight="1" x14ac:dyDescent="0.2"/>
    <row r="114" ht="24.6" customHeight="1" x14ac:dyDescent="0.2"/>
    <row r="115" ht="24.6" customHeight="1" x14ac:dyDescent="0.2"/>
    <row r="116" ht="24.6" customHeight="1" x14ac:dyDescent="0.2"/>
    <row r="117" ht="24.6" customHeight="1" x14ac:dyDescent="0.2"/>
    <row r="118" ht="24.6" customHeight="1" x14ac:dyDescent="0.2"/>
    <row r="119" ht="24.6" customHeight="1" x14ac:dyDescent="0.2"/>
    <row r="120" ht="24.6" customHeight="1" x14ac:dyDescent="0.2"/>
    <row r="121" ht="24.6" customHeight="1" x14ac:dyDescent="0.2"/>
    <row r="122" ht="24.6" customHeight="1" x14ac:dyDescent="0.2"/>
    <row r="123" ht="24.6" customHeight="1" x14ac:dyDescent="0.2"/>
    <row r="124" ht="24.6" customHeight="1" x14ac:dyDescent="0.2"/>
    <row r="125" ht="24.6" customHeight="1" x14ac:dyDescent="0.2"/>
    <row r="126" ht="24.6" customHeight="1" x14ac:dyDescent="0.2"/>
    <row r="127" ht="24.6" customHeight="1" x14ac:dyDescent="0.2"/>
    <row r="128" ht="24.6" customHeight="1" x14ac:dyDescent="0.2"/>
    <row r="129" ht="24.6" customHeight="1" x14ac:dyDescent="0.2"/>
    <row r="130" ht="24.6" customHeight="1" x14ac:dyDescent="0.2"/>
    <row r="131" ht="24.6" customHeight="1" x14ac:dyDescent="0.2"/>
    <row r="132" ht="24.6" customHeight="1" x14ac:dyDescent="0.2"/>
    <row r="133" ht="24.6" customHeight="1" x14ac:dyDescent="0.2"/>
    <row r="134" ht="24.6" customHeight="1" x14ac:dyDescent="0.2"/>
    <row r="135" ht="24.6" customHeight="1" x14ac:dyDescent="0.2"/>
    <row r="136" ht="24.6" customHeight="1" x14ac:dyDescent="0.2"/>
    <row r="137" ht="24.6" customHeight="1" x14ac:dyDescent="0.2"/>
    <row r="138" ht="24.6" customHeight="1" x14ac:dyDescent="0.2"/>
    <row r="139" ht="24.6" customHeight="1" x14ac:dyDescent="0.2"/>
    <row r="140" ht="24.6" customHeight="1" x14ac:dyDescent="0.2"/>
    <row r="141" ht="24.6" customHeight="1" x14ac:dyDescent="0.2"/>
    <row r="142" ht="24.6" customHeight="1" x14ac:dyDescent="0.2"/>
    <row r="143" ht="24.6" customHeight="1" x14ac:dyDescent="0.2"/>
    <row r="144" ht="24.6" customHeight="1" x14ac:dyDescent="0.2"/>
    <row r="145" ht="24.6" customHeight="1" x14ac:dyDescent="0.2"/>
    <row r="146" ht="24.6" customHeight="1" x14ac:dyDescent="0.2"/>
    <row r="147" ht="24.6" customHeight="1" x14ac:dyDescent="0.2"/>
    <row r="148" ht="24.6" customHeight="1" x14ac:dyDescent="0.2"/>
    <row r="149" ht="24.6" customHeight="1" x14ac:dyDescent="0.2"/>
    <row r="150" ht="24.6" customHeight="1" x14ac:dyDescent="0.2"/>
    <row r="151" ht="24.6" customHeight="1" x14ac:dyDescent="0.2"/>
    <row r="152" ht="24.6" customHeight="1" x14ac:dyDescent="0.2"/>
    <row r="153" ht="24.6" customHeight="1" x14ac:dyDescent="0.2"/>
    <row r="154" ht="24.6" customHeight="1" x14ac:dyDescent="0.2"/>
    <row r="155" ht="24.6" customHeight="1" x14ac:dyDescent="0.2"/>
    <row r="156" ht="24.6" customHeight="1" x14ac:dyDescent="0.2"/>
    <row r="157" ht="24.6" customHeight="1" x14ac:dyDescent="0.2"/>
  </sheetData>
  <phoneticPr fontId="0" type="noConversion"/>
  <pageMargins left="0.75" right="0.75" top="1" bottom="1" header="0.499" footer="0.499"/>
  <pageSetup orientation="landscape" useFirstPageNumber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showOutlineSymbols="0" zoomScaleNormal="100" zoomScaleSheetLayoutView="100" workbookViewId="0">
      <selection activeCell="E5" sqref="E5"/>
    </sheetView>
  </sheetViews>
  <sheetFormatPr defaultRowHeight="12.75" customHeight="1" x14ac:dyDescent="0.2"/>
  <cols>
    <col min="1" max="1" width="9.7109375" customWidth="1"/>
    <col min="4" max="4" width="13.28515625" customWidth="1"/>
  </cols>
  <sheetData>
    <row r="1" spans="1:5" ht="20.85" customHeight="1" x14ac:dyDescent="0.3">
      <c r="A1" s="1" t="s">
        <v>6</v>
      </c>
    </row>
    <row r="3" spans="1:5" ht="20.85" customHeight="1" x14ac:dyDescent="0.3">
      <c r="A3" s="1" t="s">
        <v>7</v>
      </c>
      <c r="B3" s="1" t="s">
        <v>2</v>
      </c>
      <c r="C3" s="1" t="s">
        <v>8</v>
      </c>
      <c r="D3" s="1" t="s">
        <v>4</v>
      </c>
      <c r="E3" s="1" t="s">
        <v>9</v>
      </c>
    </row>
    <row r="4" spans="1:5" ht="20.85" customHeight="1" x14ac:dyDescent="0.3">
      <c r="A4" s="1">
        <f>(B4*C4/2)/((2*D4*E4)+(0.8*B4))</f>
        <v>0.15500663129973477</v>
      </c>
      <c r="B4" s="1">
        <v>250</v>
      </c>
      <c r="C4" s="1">
        <v>37.4</v>
      </c>
      <c r="D4" s="1">
        <v>21400</v>
      </c>
      <c r="E4" s="1">
        <v>0.7</v>
      </c>
    </row>
  </sheetData>
  <phoneticPr fontId="0" type="noConversion"/>
  <pageMargins left="0.75" right="0.75" top="1" bottom="1" header="0.499" footer="0.499"/>
  <pageSetup orientation="landscape" useFirstPageNumber="1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showOutlineSymbols="0" zoomScaleNormal="100" zoomScaleSheetLayoutView="100" workbookViewId="0">
      <pane xSplit="1" ySplit="3" topLeftCell="H19" activePane="bottomRight" state="frozen"/>
      <selection pane="topRight" activeCell="B1" sqref="B1"/>
      <selection pane="bottomLeft" activeCell="A4" sqref="A4"/>
      <selection pane="bottomRight" activeCell="M1" sqref="M1:AC1048576"/>
    </sheetView>
  </sheetViews>
  <sheetFormatPr defaultRowHeight="12.75" customHeight="1" x14ac:dyDescent="0.2"/>
  <cols>
    <col min="1" max="1" width="18.140625" customWidth="1"/>
    <col min="4" max="4" width="15.5703125" customWidth="1"/>
  </cols>
  <sheetData>
    <row r="1" spans="1:7" ht="20.85" customHeight="1" x14ac:dyDescent="0.3">
      <c r="A1" s="1" t="s">
        <v>10</v>
      </c>
    </row>
    <row r="3" spans="1:7" ht="20.85" customHeight="1" x14ac:dyDescent="0.3">
      <c r="A3" s="1" t="s">
        <v>7</v>
      </c>
      <c r="B3" s="1" t="s">
        <v>2</v>
      </c>
      <c r="C3" s="1" t="s">
        <v>11</v>
      </c>
      <c r="D3" s="1" t="s">
        <v>4</v>
      </c>
      <c r="E3" s="1" t="s">
        <v>5</v>
      </c>
      <c r="F3" s="1" t="s">
        <v>12</v>
      </c>
    </row>
    <row r="4" spans="1:7" ht="20.85" customHeight="1" x14ac:dyDescent="0.3">
      <c r="A4" s="1">
        <f t="shared" ref="A4:A29" si="0">(B4*C4*F4)/((2*D4*E4)+(2*B4*(F4-0.1)))</f>
        <v>0.11312217194570136</v>
      </c>
      <c r="B4" s="1">
        <v>200</v>
      </c>
      <c r="C4" s="1">
        <v>20</v>
      </c>
      <c r="D4" s="1">
        <v>17500</v>
      </c>
      <c r="E4" s="1">
        <v>1</v>
      </c>
      <c r="F4" s="1">
        <v>1</v>
      </c>
    </row>
    <row r="5" spans="1:7" ht="20.85" customHeight="1" x14ac:dyDescent="0.3">
      <c r="A5" s="1">
        <f t="shared" si="0"/>
        <v>1.5076041437072956</v>
      </c>
      <c r="B5" s="1">
        <v>720</v>
      </c>
      <c r="C5" s="1">
        <v>76</v>
      </c>
      <c r="D5" s="1">
        <v>17500</v>
      </c>
      <c r="E5" s="1">
        <v>1</v>
      </c>
      <c r="F5" s="1">
        <v>1</v>
      </c>
    </row>
    <row r="6" spans="1:7" ht="20.85" customHeight="1" x14ac:dyDescent="0.3">
      <c r="A6" s="1">
        <f t="shared" si="0"/>
        <v>0.45159941459335146</v>
      </c>
      <c r="B6">
        <v>300</v>
      </c>
      <c r="C6">
        <v>36</v>
      </c>
      <c r="D6">
        <v>13750</v>
      </c>
      <c r="E6">
        <v>0.85</v>
      </c>
      <c r="F6">
        <v>1</v>
      </c>
    </row>
    <row r="7" spans="1:7" ht="20.85" customHeight="1" x14ac:dyDescent="0.3">
      <c r="A7" s="1">
        <f t="shared" si="0"/>
        <v>0.24075690592177512</v>
      </c>
      <c r="B7">
        <v>285</v>
      </c>
      <c r="C7">
        <v>30</v>
      </c>
      <c r="D7">
        <v>17500</v>
      </c>
      <c r="E7">
        <v>1</v>
      </c>
      <c r="F7">
        <v>1</v>
      </c>
    </row>
    <row r="8" spans="1:7" ht="20.85" customHeight="1" x14ac:dyDescent="0.3">
      <c r="A8" s="1">
        <f t="shared" si="0"/>
        <v>5.1270365728608866E-2</v>
      </c>
      <c r="B8">
        <v>60</v>
      </c>
      <c r="C8">
        <v>30</v>
      </c>
      <c r="D8">
        <v>17500</v>
      </c>
      <c r="E8">
        <v>1</v>
      </c>
      <c r="F8">
        <v>1</v>
      </c>
    </row>
    <row r="9" spans="1:7" ht="20.85" customHeight="1" x14ac:dyDescent="0.3">
      <c r="A9" s="1">
        <f t="shared" si="0"/>
        <v>8.5275724843661166E-2</v>
      </c>
      <c r="B9">
        <v>100</v>
      </c>
      <c r="C9">
        <v>30</v>
      </c>
      <c r="D9">
        <v>17500</v>
      </c>
      <c r="E9">
        <v>1</v>
      </c>
      <c r="F9">
        <v>1</v>
      </c>
    </row>
    <row r="10" spans="1:7" ht="20.85" customHeight="1" x14ac:dyDescent="0.3">
      <c r="A10" s="1">
        <f t="shared" si="0"/>
        <v>0.17388108230371227</v>
      </c>
      <c r="B10">
        <v>123</v>
      </c>
      <c r="C10">
        <v>30</v>
      </c>
      <c r="D10">
        <v>15000</v>
      </c>
      <c r="E10">
        <v>0.7</v>
      </c>
      <c r="F10">
        <v>1</v>
      </c>
    </row>
    <row r="11" spans="1:7" ht="20.85" customHeight="1" x14ac:dyDescent="0.3">
      <c r="A11" s="1">
        <f t="shared" si="0"/>
        <v>0.13574660633484162</v>
      </c>
      <c r="B11">
        <v>200</v>
      </c>
      <c r="C11">
        <v>24</v>
      </c>
      <c r="D11">
        <v>17500</v>
      </c>
      <c r="E11">
        <v>1</v>
      </c>
      <c r="F11">
        <v>1</v>
      </c>
    </row>
    <row r="12" spans="1:7" ht="20.85" customHeight="1" x14ac:dyDescent="0.3">
      <c r="A12" s="1">
        <f t="shared" si="0"/>
        <v>0.75794621026894871</v>
      </c>
      <c r="B12">
        <v>500</v>
      </c>
      <c r="C12">
        <v>62</v>
      </c>
      <c r="D12">
        <v>20000</v>
      </c>
      <c r="E12">
        <v>1</v>
      </c>
      <c r="F12">
        <v>1</v>
      </c>
      <c r="G12">
        <f>A12*25.4</f>
        <v>19.251833740831295</v>
      </c>
    </row>
    <row r="13" spans="1:7" ht="20.85" customHeight="1" x14ac:dyDescent="0.3">
      <c r="A13" s="1">
        <f t="shared" si="0"/>
        <v>1.419984973703982</v>
      </c>
      <c r="B13">
        <v>1440</v>
      </c>
      <c r="C13">
        <v>42</v>
      </c>
      <c r="D13">
        <v>20000</v>
      </c>
      <c r="E13">
        <v>1</v>
      </c>
      <c r="F13">
        <v>1</v>
      </c>
    </row>
    <row r="14" spans="1:7" ht="20.85" customHeight="1" x14ac:dyDescent="0.3">
      <c r="A14" s="1">
        <f t="shared" si="0"/>
        <v>0.13028372900984367</v>
      </c>
      <c r="B14">
        <v>300</v>
      </c>
      <c r="C14">
        <v>15</v>
      </c>
      <c r="D14">
        <v>20000</v>
      </c>
      <c r="E14">
        <v>0.85</v>
      </c>
      <c r="F14">
        <v>1</v>
      </c>
    </row>
    <row r="15" spans="1:7" ht="20.85" customHeight="1" x14ac:dyDescent="0.3">
      <c r="A15" s="1">
        <f t="shared" si="0"/>
        <v>0.27628926520494418</v>
      </c>
      <c r="B15">
        <v>233</v>
      </c>
      <c r="C15">
        <v>42</v>
      </c>
      <c r="D15">
        <v>17500</v>
      </c>
      <c r="E15">
        <v>1</v>
      </c>
      <c r="F15">
        <v>1</v>
      </c>
    </row>
    <row r="16" spans="1:7" ht="20.85" customHeight="1" x14ac:dyDescent="0.3">
      <c r="A16" s="1">
        <f t="shared" si="0"/>
        <v>0.35522905526349963</v>
      </c>
      <c r="B16">
        <v>233</v>
      </c>
      <c r="C16">
        <v>54</v>
      </c>
      <c r="D16">
        <v>17500</v>
      </c>
      <c r="E16">
        <v>1</v>
      </c>
      <c r="F16">
        <v>1</v>
      </c>
    </row>
    <row r="17" spans="1:6" ht="20.85" customHeight="1" x14ac:dyDescent="0.3">
      <c r="A17" s="1">
        <f t="shared" si="0"/>
        <v>0.96498075421926732</v>
      </c>
      <c r="B17">
        <v>1195</v>
      </c>
      <c r="C17">
        <v>30</v>
      </c>
      <c r="D17">
        <v>17500</v>
      </c>
      <c r="E17">
        <v>1</v>
      </c>
      <c r="F17">
        <v>1</v>
      </c>
    </row>
    <row r="18" spans="1:6" ht="20.85" customHeight="1" x14ac:dyDescent="0.3">
      <c r="A18" s="1">
        <f t="shared" si="0"/>
        <v>0.27288231949971575</v>
      </c>
      <c r="B18">
        <v>100</v>
      </c>
      <c r="C18">
        <v>96</v>
      </c>
      <c r="D18">
        <v>17500</v>
      </c>
      <c r="E18">
        <v>1</v>
      </c>
      <c r="F18">
        <v>1</v>
      </c>
    </row>
    <row r="19" spans="1:6" ht="20.85" customHeight="1" x14ac:dyDescent="0.3">
      <c r="A19" s="1">
        <f t="shared" si="0"/>
        <v>0.41315525951596022</v>
      </c>
      <c r="B19">
        <v>306</v>
      </c>
      <c r="C19">
        <v>48</v>
      </c>
      <c r="D19">
        <v>17500</v>
      </c>
      <c r="E19">
        <v>1</v>
      </c>
      <c r="F19">
        <v>1</v>
      </c>
    </row>
    <row r="20" spans="1:6" ht="20.85" customHeight="1" x14ac:dyDescent="0.3">
      <c r="A20" s="1">
        <f t="shared" si="0"/>
        <v>0.3273268308811374</v>
      </c>
      <c r="B20">
        <v>275</v>
      </c>
      <c r="C20">
        <v>36</v>
      </c>
      <c r="D20">
        <v>17500</v>
      </c>
      <c r="E20">
        <v>0.85</v>
      </c>
      <c r="F20">
        <v>1</v>
      </c>
    </row>
    <row r="21" spans="1:6" ht="20.85" customHeight="1" x14ac:dyDescent="0.3">
      <c r="A21" s="1">
        <f t="shared" si="0"/>
        <v>0.10233086981239341</v>
      </c>
      <c r="B21">
        <v>100</v>
      </c>
      <c r="C21">
        <v>36</v>
      </c>
      <c r="D21">
        <v>17500</v>
      </c>
      <c r="E21">
        <v>1</v>
      </c>
      <c r="F21">
        <v>1</v>
      </c>
    </row>
    <row r="22" spans="1:6" ht="20.85" customHeight="1" x14ac:dyDescent="0.3">
      <c r="A22" s="1">
        <f t="shared" si="0"/>
        <v>0.41628619879989565</v>
      </c>
      <c r="B22">
        <v>1850</v>
      </c>
      <c r="C22">
        <v>8.625</v>
      </c>
      <c r="D22">
        <v>17500</v>
      </c>
      <c r="E22">
        <v>1</v>
      </c>
      <c r="F22">
        <v>1</v>
      </c>
    </row>
    <row r="23" spans="1:6" ht="20.85" customHeight="1" x14ac:dyDescent="0.3">
      <c r="A23" s="1">
        <f t="shared" si="0"/>
        <v>0.15252083039118769</v>
      </c>
      <c r="B23">
        <v>225</v>
      </c>
      <c r="C23">
        <v>24</v>
      </c>
      <c r="D23">
        <v>17500</v>
      </c>
      <c r="E23">
        <v>1</v>
      </c>
      <c r="F23">
        <v>1</v>
      </c>
    </row>
    <row r="24" spans="1:6" ht="20.85" customHeight="1" x14ac:dyDescent="0.3">
      <c r="A24" s="1">
        <f t="shared" si="0"/>
        <v>0.2161849710982659</v>
      </c>
      <c r="B24">
        <v>250</v>
      </c>
      <c r="C24">
        <v>37.4</v>
      </c>
      <c r="D24">
        <v>21400</v>
      </c>
      <c r="E24">
        <v>1</v>
      </c>
      <c r="F24">
        <v>1</v>
      </c>
    </row>
    <row r="25" spans="1:6" ht="20.85" customHeight="1" x14ac:dyDescent="0.3">
      <c r="A25" s="1">
        <f t="shared" si="0"/>
        <v>0.58495821727019504</v>
      </c>
      <c r="B25">
        <v>500</v>
      </c>
      <c r="C25">
        <v>42</v>
      </c>
      <c r="D25">
        <v>17500</v>
      </c>
      <c r="E25">
        <v>1</v>
      </c>
      <c r="F25">
        <v>1</v>
      </c>
    </row>
    <row r="26" spans="1:6" ht="15.75" customHeight="1" x14ac:dyDescent="0.3">
      <c r="A26" s="1">
        <f t="shared" si="0"/>
        <v>0.11106997408367271</v>
      </c>
      <c r="B26">
        <v>200</v>
      </c>
      <c r="C26">
        <v>24</v>
      </c>
      <c r="D26">
        <v>21428</v>
      </c>
      <c r="E26">
        <v>1</v>
      </c>
      <c r="F26">
        <v>1</v>
      </c>
    </row>
    <row r="27" spans="1:6" ht="17.25" customHeight="1" x14ac:dyDescent="0.3">
      <c r="A27" s="1">
        <f t="shared" si="0"/>
        <v>0.34908321579689705</v>
      </c>
      <c r="B27">
        <v>250</v>
      </c>
      <c r="C27">
        <v>49.5</v>
      </c>
      <c r="D27">
        <v>17500</v>
      </c>
      <c r="E27">
        <v>1</v>
      </c>
      <c r="F27">
        <v>1</v>
      </c>
    </row>
    <row r="28" spans="1:6" ht="21.75" customHeight="1" x14ac:dyDescent="0.3">
      <c r="A28" s="1">
        <f t="shared" si="0"/>
        <v>0.42969128036388271</v>
      </c>
      <c r="B28">
        <v>740</v>
      </c>
      <c r="C28">
        <v>24</v>
      </c>
      <c r="D28">
        <v>20000</v>
      </c>
      <c r="E28">
        <v>1</v>
      </c>
      <c r="F28">
        <v>1</v>
      </c>
    </row>
    <row r="29" spans="1:6" ht="21" customHeight="1" x14ac:dyDescent="0.3">
      <c r="A29" s="1">
        <f t="shared" si="0"/>
        <v>0.30284301606922126</v>
      </c>
      <c r="B29">
        <v>250</v>
      </c>
      <c r="C29">
        <v>49</v>
      </c>
      <c r="D29">
        <v>20000</v>
      </c>
      <c r="E29">
        <v>1</v>
      </c>
      <c r="F29">
        <v>1</v>
      </c>
    </row>
  </sheetData>
  <phoneticPr fontId="0" type="noConversion"/>
  <pageMargins left="0.75" right="0.75" top="1" bottom="1" header="0.499" footer="0.499"/>
  <pageSetup orientation="landscape" useFirstPageNumber="1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"/>
  <sheetViews>
    <sheetView showOutlineSymbols="0" zoomScaleNormal="100" zoomScaleSheetLayoutView="100" workbookViewId="0">
      <selection activeCell="F7" sqref="F7"/>
    </sheetView>
  </sheetViews>
  <sheetFormatPr defaultRowHeight="12.75" customHeight="1" x14ac:dyDescent="0.2"/>
  <cols>
    <col min="1" max="1" width="15.85546875" customWidth="1"/>
    <col min="4" max="4" width="13.28515625" customWidth="1"/>
  </cols>
  <sheetData>
    <row r="1" spans="1:5" ht="20.85" customHeight="1" x14ac:dyDescent="0.3">
      <c r="A1" s="1" t="s">
        <v>16</v>
      </c>
    </row>
    <row r="3" spans="1:5" ht="20.85" customHeight="1" x14ac:dyDescent="0.3">
      <c r="A3" s="1" t="s">
        <v>7</v>
      </c>
      <c r="B3" s="1" t="s">
        <v>2</v>
      </c>
      <c r="C3" s="1" t="s">
        <v>8</v>
      </c>
      <c r="D3" s="1" t="s">
        <v>4</v>
      </c>
      <c r="E3" s="1" t="s">
        <v>9</v>
      </c>
    </row>
    <row r="4" spans="1:5" ht="20.85" customHeight="1" x14ac:dyDescent="0.3">
      <c r="A4" s="1">
        <f>(B4*(C4/2))/((2*D4*E4)+(0.8*B4))</f>
        <v>0.42613636363636365</v>
      </c>
      <c r="B4" s="1">
        <v>250</v>
      </c>
      <c r="C4" s="1">
        <v>120</v>
      </c>
      <c r="D4" s="1">
        <v>17500</v>
      </c>
      <c r="E4" s="1">
        <v>1</v>
      </c>
    </row>
    <row r="5" spans="1:5" ht="22.15" customHeight="1" x14ac:dyDescent="0.3">
      <c r="A5" s="1">
        <f>(B5*(C5/2))/((2*D5*E5)+(0.8*B5))</f>
        <v>0.48199926900584794</v>
      </c>
      <c r="B5">
        <v>250</v>
      </c>
      <c r="C5">
        <v>131.875</v>
      </c>
      <c r="D5">
        <v>20000</v>
      </c>
      <c r="E5">
        <v>0.85</v>
      </c>
    </row>
  </sheetData>
  <phoneticPr fontId="0" type="noConversion"/>
  <pageMargins left="0.75" right="0.75" top="1" bottom="1" header="0.499" footer="0.499"/>
  <pageSetup orientation="landscape" useFirstPageNumber="1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"/>
  <sheetViews>
    <sheetView showOutlineSymbols="0" zoomScaleNormal="100" zoomScaleSheetLayoutView="100" workbookViewId="0"/>
  </sheetViews>
  <sheetFormatPr defaultRowHeight="12.75" customHeight="1" x14ac:dyDescent="0.2"/>
  <cols>
    <col min="4" max="4" width="11.85546875" customWidth="1"/>
  </cols>
  <sheetData>
    <row r="1" spans="1:7" ht="20.85" customHeight="1" x14ac:dyDescent="0.3">
      <c r="A1" s="1" t="s">
        <v>13</v>
      </c>
    </row>
    <row r="3" spans="1:7" ht="20.85" customHeight="1" x14ac:dyDescent="0.3">
      <c r="A3" s="1" t="s">
        <v>7</v>
      </c>
      <c r="B3" s="1" t="s">
        <v>2</v>
      </c>
      <c r="C3" s="1" t="s">
        <v>8</v>
      </c>
      <c r="D3" s="1" t="s">
        <v>4</v>
      </c>
      <c r="E3" s="1" t="s">
        <v>9</v>
      </c>
      <c r="F3" s="1" t="s">
        <v>14</v>
      </c>
      <c r="G3" s="1" t="s">
        <v>15</v>
      </c>
    </row>
    <row r="4" spans="1:7" ht="20.85" customHeight="1" x14ac:dyDescent="0.3">
      <c r="A4" s="1">
        <f>(B4*C4*F4)/((2*D4*E4)+(B4*(F4-0.2)))</f>
        <v>0.24000803542282229</v>
      </c>
      <c r="B4" s="1">
        <v>75</v>
      </c>
      <c r="C4" s="1">
        <v>54</v>
      </c>
      <c r="D4" s="1">
        <v>17500</v>
      </c>
      <c r="E4" s="1">
        <v>0.85</v>
      </c>
      <c r="F4" s="1">
        <v>1.77</v>
      </c>
      <c r="G4" s="1">
        <v>0.5</v>
      </c>
    </row>
    <row r="5" spans="1:7" ht="20.85" customHeight="1" x14ac:dyDescent="0.3">
      <c r="A5" s="1">
        <f>(B5*C5*F5)/((2*D5*E5)+(B5*(F5-0.2)))</f>
        <v>1.6417038818275504</v>
      </c>
      <c r="B5" s="1">
        <v>1440</v>
      </c>
      <c r="C5" s="1">
        <v>24</v>
      </c>
      <c r="D5" s="1">
        <v>17500</v>
      </c>
      <c r="E5" s="1">
        <v>1</v>
      </c>
      <c r="F5" s="1">
        <v>1.77</v>
      </c>
      <c r="G5" s="1">
        <v>0.5</v>
      </c>
    </row>
  </sheetData>
  <phoneticPr fontId="0" type="noConversion"/>
  <pageMargins left="0.75" right="0.75" top="1" bottom="1" header="0.499" footer="0.499"/>
  <pageSetup orientation="landscape" useFirstPageNumber="1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showOutlineSymbols="0" zoomScaleNormal="100" zoomScaleSheetLayoutView="100" workbookViewId="0"/>
  </sheetViews>
  <sheetFormatPr defaultRowHeight="12.75" customHeight="1" x14ac:dyDescent="0.2"/>
  <cols>
    <col min="4" max="4" width="11.42578125" customWidth="1"/>
  </cols>
  <sheetData>
    <row r="1" spans="1:7" ht="20.85" customHeight="1" x14ac:dyDescent="0.3">
      <c r="A1" s="1" t="s">
        <v>17</v>
      </c>
    </row>
    <row r="3" spans="1:7" ht="20.85" customHeight="1" x14ac:dyDescent="0.3">
      <c r="A3" s="1" t="s">
        <v>7</v>
      </c>
      <c r="B3" s="1" t="s">
        <v>2</v>
      </c>
      <c r="C3" s="1" t="s">
        <v>8</v>
      </c>
      <c r="D3" s="1" t="s">
        <v>4</v>
      </c>
      <c r="E3" s="1" t="s">
        <v>9</v>
      </c>
      <c r="F3" s="1" t="s">
        <v>14</v>
      </c>
      <c r="G3" s="1" t="s">
        <v>15</v>
      </c>
    </row>
    <row r="4" spans="1:7" ht="20.85" customHeight="1" x14ac:dyDescent="0.3">
      <c r="A4" s="1">
        <f>C4*(POWER(((F4*B4)/(D4*E4)),0.5))</f>
        <v>2.7712812921102037</v>
      </c>
      <c r="B4" s="1">
        <v>200</v>
      </c>
      <c r="C4" s="1">
        <v>40</v>
      </c>
      <c r="D4" s="1">
        <v>13750</v>
      </c>
      <c r="E4" s="1">
        <v>1</v>
      </c>
      <c r="F4" s="1">
        <v>0.33</v>
      </c>
      <c r="G4" s="1">
        <v>0.25</v>
      </c>
    </row>
  </sheetData>
  <phoneticPr fontId="0" type="noConversion"/>
  <pageMargins left="0.75" right="0.75" top="1" bottom="1" header="0.499" footer="0.499"/>
  <pageSetup orientation="landscape" useFirstPageNumber="1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"/>
  <sheetViews>
    <sheetView showOutlineSymbols="0" zoomScaleNormal="100" zoomScaleSheetLayoutView="100" workbookViewId="0">
      <selection activeCell="E7" sqref="E7"/>
    </sheetView>
  </sheetViews>
  <sheetFormatPr defaultRowHeight="12.75" customHeight="1" x14ac:dyDescent="0.2"/>
  <cols>
    <col min="3" max="3" width="16.42578125" customWidth="1"/>
    <col min="4" max="4" width="12.28515625" customWidth="1"/>
    <col min="5" max="5" width="15.5703125" customWidth="1"/>
    <col min="6" max="6" width="16.85546875" customWidth="1"/>
    <col min="7" max="7" width="18.85546875" customWidth="1"/>
    <col min="8" max="8" width="19" customWidth="1"/>
  </cols>
  <sheetData>
    <row r="1" spans="1:8" ht="20.85" customHeight="1" x14ac:dyDescent="0.3">
      <c r="A1" s="1" t="s">
        <v>18</v>
      </c>
    </row>
    <row r="3" spans="1:8" ht="20.85" customHeight="1" x14ac:dyDescent="0.3">
      <c r="A3" s="1" t="s">
        <v>7</v>
      </c>
      <c r="B3" s="1" t="s">
        <v>2</v>
      </c>
      <c r="C3" s="1" t="s">
        <v>8</v>
      </c>
      <c r="D3" s="1" t="s">
        <v>4</v>
      </c>
      <c r="E3" s="1" t="s">
        <v>9</v>
      </c>
      <c r="F3" s="1" t="s">
        <v>14</v>
      </c>
      <c r="G3" s="1" t="s">
        <v>15</v>
      </c>
      <c r="H3" s="1" t="s">
        <v>19</v>
      </c>
    </row>
    <row r="4" spans="1:8" ht="20.85" customHeight="1" x14ac:dyDescent="0.3">
      <c r="A4" s="1">
        <f>C4*(POWER(((F4*B4)/((D4*E4)+(1.9*H4))),0.5))</f>
        <v>3.0983866769659336</v>
      </c>
      <c r="B4" s="1">
        <v>200</v>
      </c>
      <c r="C4" s="1">
        <v>40</v>
      </c>
      <c r="D4" s="1">
        <v>13750</v>
      </c>
      <c r="E4" s="1">
        <v>0.8</v>
      </c>
      <c r="F4" s="1">
        <v>0.33</v>
      </c>
      <c r="G4" s="1">
        <v>0.25</v>
      </c>
    </row>
    <row r="5" spans="1:8" ht="32.25" customHeight="1" x14ac:dyDescent="0.3">
      <c r="A5" s="1">
        <f>C5*(POWER(((F5*B5)/((D5*E5)+(1.9*H5))),0.5))</f>
        <v>0.40574102863624695</v>
      </c>
      <c r="B5" s="1">
        <v>7</v>
      </c>
      <c r="C5" s="1">
        <v>28</v>
      </c>
      <c r="D5" s="1">
        <v>13750</v>
      </c>
      <c r="E5" s="1">
        <v>0.8</v>
      </c>
      <c r="F5" s="1">
        <v>0.33</v>
      </c>
      <c r="G5" s="1">
        <v>0.5</v>
      </c>
      <c r="H5">
        <v>0.5</v>
      </c>
    </row>
    <row r="6" spans="1:8" ht="27" customHeight="1" x14ac:dyDescent="0.3">
      <c r="A6" s="1">
        <f>C6*(POWER(((F6*B6)/((D6*E6)+(1.9*H6))),0.5))</f>
        <v>0.84089504188783781</v>
      </c>
      <c r="B6" s="1">
        <v>15</v>
      </c>
      <c r="C6" s="1">
        <v>50</v>
      </c>
      <c r="D6" s="1">
        <v>17500</v>
      </c>
      <c r="E6" s="1">
        <v>1</v>
      </c>
      <c r="F6" s="1">
        <v>0.33</v>
      </c>
      <c r="G6" s="1">
        <v>0.5</v>
      </c>
      <c r="H6">
        <v>0.5</v>
      </c>
    </row>
  </sheetData>
  <phoneticPr fontId="0" type="noConversion"/>
  <pageMargins left="0.75" right="0.75" top="1" bottom="1" header="0.499" footer="0.499"/>
  <pageSetup orientation="landscape" useFirstPageNumber="1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"/>
  <sheetViews>
    <sheetView showOutlineSymbols="0" zoomScaleNormal="100" zoomScaleSheetLayoutView="100" workbookViewId="0">
      <selection activeCell="F8" sqref="F8"/>
    </sheetView>
  </sheetViews>
  <sheetFormatPr defaultRowHeight="12.75" customHeight="1" x14ac:dyDescent="0.2"/>
  <cols>
    <col min="1" max="1" width="12.7109375" customWidth="1"/>
    <col min="4" max="4" width="13.5703125" customWidth="1"/>
  </cols>
  <sheetData>
    <row r="1" spans="1:5" ht="20.85" customHeight="1" x14ac:dyDescent="0.3">
      <c r="A1" s="1" t="s">
        <v>0</v>
      </c>
    </row>
    <row r="3" spans="1:5" ht="20.85" customHeight="1" x14ac:dyDescent="0.3">
      <c r="A3" s="1" t="s">
        <v>7</v>
      </c>
      <c r="B3" s="1" t="s">
        <v>2</v>
      </c>
      <c r="C3" s="1" t="s">
        <v>8</v>
      </c>
      <c r="D3" s="1" t="s">
        <v>4</v>
      </c>
      <c r="E3" s="1" t="s">
        <v>9</v>
      </c>
    </row>
    <row r="4" spans="1:5" ht="20.85" customHeight="1" x14ac:dyDescent="0.3">
      <c r="A4" s="1">
        <f t="shared" ref="A4:A11" si="0">(B4*(C4/2))/((D4*E4)+(0.4*B4))</f>
        <v>0.17755370451556335</v>
      </c>
      <c r="B4" s="1">
        <v>75</v>
      </c>
      <c r="C4" s="1">
        <v>54</v>
      </c>
      <c r="D4" s="1">
        <v>17500</v>
      </c>
      <c r="E4" s="1">
        <v>0.65</v>
      </c>
    </row>
    <row r="5" spans="1:5" ht="20.85" customHeight="1" x14ac:dyDescent="0.3">
      <c r="A5" s="1">
        <f t="shared" si="0"/>
        <v>2.96875</v>
      </c>
      <c r="B5" s="1">
        <v>75</v>
      </c>
      <c r="C5" s="1">
        <v>2.375</v>
      </c>
      <c r="D5" s="1">
        <v>15000</v>
      </c>
    </row>
    <row r="6" spans="1:5" ht="20.85" customHeight="1" x14ac:dyDescent="0.3">
      <c r="A6" s="1">
        <f t="shared" si="0"/>
        <v>0.12857142857142856</v>
      </c>
      <c r="B6" s="1">
        <v>1000</v>
      </c>
      <c r="C6" s="1">
        <v>4.5</v>
      </c>
      <c r="D6" s="1">
        <v>17100</v>
      </c>
      <c r="E6" s="1">
        <v>1</v>
      </c>
    </row>
    <row r="7" spans="1:5" ht="20.85" customHeight="1" x14ac:dyDescent="0.3">
      <c r="A7" s="1">
        <f t="shared" si="0"/>
        <v>0.24603771914290773</v>
      </c>
      <c r="B7" s="1">
        <v>1235</v>
      </c>
      <c r="C7" s="1">
        <v>4.5</v>
      </c>
      <c r="D7" s="1">
        <v>10800</v>
      </c>
      <c r="E7">
        <v>1</v>
      </c>
    </row>
    <row r="8" spans="1:5" ht="20.85" customHeight="1" x14ac:dyDescent="0.3">
      <c r="A8" s="1">
        <f t="shared" si="0"/>
        <v>9.4600575348528435E-2</v>
      </c>
      <c r="B8" s="1">
        <v>1440</v>
      </c>
      <c r="C8" s="1">
        <v>2.375</v>
      </c>
      <c r="D8" s="1">
        <v>17500</v>
      </c>
      <c r="E8" s="1">
        <v>1</v>
      </c>
    </row>
    <row r="9" spans="1:5" ht="20.85" customHeight="1" x14ac:dyDescent="0.3">
      <c r="A9" s="1">
        <f t="shared" si="0"/>
        <v>3.8544997715851989E-3</v>
      </c>
      <c r="B9" s="1">
        <v>30</v>
      </c>
      <c r="C9" s="1">
        <v>4.5</v>
      </c>
      <c r="D9" s="1">
        <v>17500</v>
      </c>
      <c r="E9" s="1">
        <v>1</v>
      </c>
    </row>
    <row r="10" spans="1:5" ht="20.85" customHeight="1" x14ac:dyDescent="0.3">
      <c r="A10" s="1">
        <f t="shared" si="0"/>
        <v>0.10094715852442672</v>
      </c>
      <c r="B10" s="1">
        <v>150</v>
      </c>
      <c r="C10" s="1">
        <v>27</v>
      </c>
      <c r="D10" s="1">
        <v>20000</v>
      </c>
      <c r="E10" s="1">
        <v>1</v>
      </c>
    </row>
    <row r="11" spans="1:5" ht="26.25" customHeight="1" x14ac:dyDescent="0.3">
      <c r="A11" s="1">
        <f t="shared" si="0"/>
        <v>4.4642857142857144E-2</v>
      </c>
      <c r="B11" s="1">
        <v>400</v>
      </c>
      <c r="C11" s="1">
        <v>4.5</v>
      </c>
      <c r="D11">
        <v>20000</v>
      </c>
      <c r="E11" s="1">
        <v>1</v>
      </c>
    </row>
    <row r="12" spans="1:5" ht="12.75" customHeight="1" x14ac:dyDescent="0.3">
      <c r="B12" s="1">
        <v>150</v>
      </c>
      <c r="C12" s="1">
        <v>12.75</v>
      </c>
      <c r="D12" t="s">
        <v>20</v>
      </c>
    </row>
  </sheetData>
  <phoneticPr fontId="0" type="noConversion"/>
  <pageMargins left="0.75" right="0.75" top="1" bottom="1" header="0.499" footer="0.499"/>
  <pageSetup orientation="landscape" useFirstPageNumber="1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workbookViewId="0">
      <selection activeCell="F11" sqref="F11"/>
    </sheetView>
  </sheetViews>
  <sheetFormatPr defaultRowHeight="12.75" x14ac:dyDescent="0.2"/>
  <sheetData>
    <row r="1" spans="1:6" x14ac:dyDescent="0.2">
      <c r="A1">
        <v>0.22</v>
      </c>
      <c r="C1">
        <v>0.183</v>
      </c>
      <c r="D1">
        <v>0.183</v>
      </c>
      <c r="E1">
        <v>0.214</v>
      </c>
      <c r="F1">
        <v>0.17899999999999999</v>
      </c>
    </row>
    <row r="2" spans="1:6" x14ac:dyDescent="0.2">
      <c r="A2">
        <v>0.186</v>
      </c>
      <c r="C2">
        <v>0.183</v>
      </c>
      <c r="E2">
        <v>0.182</v>
      </c>
    </row>
    <row r="3" spans="1:6" x14ac:dyDescent="0.2">
      <c r="A3">
        <v>0.16600000000000001</v>
      </c>
      <c r="C3">
        <v>0.17699999999999999</v>
      </c>
      <c r="E3">
        <v>0.17699999999999999</v>
      </c>
    </row>
    <row r="4" spans="1:6" x14ac:dyDescent="0.2">
      <c r="A4">
        <v>0.158</v>
      </c>
      <c r="C4">
        <v>0.17899999999999999</v>
      </c>
      <c r="E4">
        <v>0.17899999999999999</v>
      </c>
    </row>
    <row r="5" spans="1:6" x14ac:dyDescent="0.2">
      <c r="A5">
        <v>0.13200000000000001</v>
      </c>
      <c r="C5">
        <v>0.18099999999999999</v>
      </c>
      <c r="E5">
        <v>0.152</v>
      </c>
    </row>
    <row r="6" spans="1:6" x14ac:dyDescent="0.2">
      <c r="A6">
        <v>0.14799999999999999</v>
      </c>
      <c r="C6">
        <v>0.17699999999999999</v>
      </c>
      <c r="E6">
        <v>0.14499999999999999</v>
      </c>
    </row>
    <row r="7" spans="1:6" x14ac:dyDescent="0.2">
      <c r="A7">
        <v>0.14299999999999999</v>
      </c>
      <c r="C7">
        <v>0.17799999999999999</v>
      </c>
      <c r="E7">
        <v>0.152</v>
      </c>
    </row>
    <row r="8" spans="1:6" x14ac:dyDescent="0.2">
      <c r="A8">
        <v>0.14099999999999999</v>
      </c>
      <c r="C8">
        <v>0.186</v>
      </c>
      <c r="E8">
        <v>0.14000000000000001</v>
      </c>
    </row>
    <row r="9" spans="1:6" x14ac:dyDescent="0.2">
      <c r="A9">
        <v>0.123</v>
      </c>
      <c r="C9">
        <v>0.17499999999999999</v>
      </c>
      <c r="E9">
        <v>0.13</v>
      </c>
    </row>
    <row r="10" spans="1:6" x14ac:dyDescent="0.2">
      <c r="A10">
        <v>0.13400000000000001</v>
      </c>
      <c r="C10">
        <v>0.16400000000000001</v>
      </c>
      <c r="E10">
        <v>0.123</v>
      </c>
    </row>
    <row r="11" spans="1:6" x14ac:dyDescent="0.2">
      <c r="A11">
        <f>SUM(A1:A10)</f>
        <v>1.5510000000000002</v>
      </c>
      <c r="B11">
        <f>A11/10</f>
        <v>0.15510000000000002</v>
      </c>
      <c r="C11">
        <v>0.14899999999999999</v>
      </c>
      <c r="E11">
        <f>SUM(E1:E10)</f>
        <v>1.5939999999999996</v>
      </c>
      <c r="F11">
        <f>E11/10</f>
        <v>0.15939999999999996</v>
      </c>
    </row>
    <row r="12" spans="1:6" x14ac:dyDescent="0.2">
      <c r="C12">
        <v>0.16</v>
      </c>
    </row>
    <row r="13" spans="1:6" x14ac:dyDescent="0.2">
      <c r="C13">
        <f>SUM(C1:C12)</f>
        <v>2.0920000000000001</v>
      </c>
      <c r="D13">
        <f>C13/12</f>
        <v>0.17433333333333334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13CF915BF93E41903AC9332B2DAC9D" ma:contentTypeVersion="12" ma:contentTypeDescription="Create a new document." ma:contentTypeScope="" ma:versionID="315aa5674eceb53b35dd9a57221b9516">
  <xsd:schema xmlns:xsd="http://www.w3.org/2001/XMLSchema" xmlns:xs="http://www.w3.org/2001/XMLSchema" xmlns:p="http://schemas.microsoft.com/office/2006/metadata/properties" xmlns:ns2="f75914bc-34d2-499b-936c-1286bce65257" xmlns:ns3="cea62408-ce87-4288-9966-cbf03d17f70a" targetNamespace="http://schemas.microsoft.com/office/2006/metadata/properties" ma:root="true" ma:fieldsID="780cb7960f662b7f3aec45c0b8d49009" ns2:_="" ns3:_="">
    <xsd:import namespace="f75914bc-34d2-499b-936c-1286bce65257"/>
    <xsd:import namespace="cea62408-ce87-4288-9966-cbf03d17f7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5914bc-34d2-499b-936c-1286bce652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62408-ce87-4288-9966-cbf03d17f70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4833D-5EAE-4002-8C71-F5C1457A001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0A8712-8443-4863-A208-5C895187FA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437D62-EE3E-4EBB-83F9-D84C76E8E7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5914bc-34d2-499b-936c-1286bce65257"/>
    <ds:schemaRef ds:uri="cea62408-ce87-4288-9966-cbf03d17f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cylindrical shell</vt:lpstr>
      <vt:lpstr>spherical shell</vt:lpstr>
      <vt:lpstr>ellipsoidal</vt:lpstr>
      <vt:lpstr>hemispherical</vt:lpstr>
      <vt:lpstr>torispherical</vt:lpstr>
      <vt:lpstr>flat welded</vt:lpstr>
      <vt:lpstr>flat bolted</vt:lpstr>
      <vt:lpstr>nozzles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Amber Brown</cp:lastModifiedBy>
  <cp:lastPrinted>2020-05-21T15:45:59Z</cp:lastPrinted>
  <dcterms:created xsi:type="dcterms:W3CDTF">2018-01-03T16:21:56Z</dcterms:created>
  <dcterms:modified xsi:type="dcterms:W3CDTF">2020-05-21T15:46:24Z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0x0101009E13CF915BF93E41903AC9332B2DAC9D</vt:lpwstr>
  </property>
</Properties>
</file>